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opbox\nastava 2016-2017\Poslovna Informatika 1\3. klasifikacioni period\"/>
    </mc:Choice>
  </mc:AlternateContent>
  <bookViews>
    <workbookView xWindow="360" yWindow="135" windowWidth="13395" windowHeight="4935"/>
  </bookViews>
  <sheets>
    <sheet name="Sheet1" sheetId="1" r:id="rId1"/>
  </sheets>
  <definedNames>
    <definedName name="_xlnm.Print_Area" localSheetId="0">Sheet1!$A$1:$S$44</definedName>
  </definedNames>
  <calcPr calcId="171027"/>
</workbook>
</file>

<file path=xl/calcChain.xml><?xml version="1.0" encoding="utf-8"?>
<calcChain xmlns="http://schemas.openxmlformats.org/spreadsheetml/2006/main">
  <c r="Q9" i="1" l="1"/>
  <c r="Q16" i="1"/>
  <c r="Q15" i="1"/>
  <c r="Q17" i="1"/>
  <c r="Q2" i="1"/>
  <c r="Q10" i="1"/>
  <c r="Q3" i="1"/>
  <c r="Q8" i="1"/>
  <c r="Q14" i="1"/>
  <c r="Q12" i="1"/>
  <c r="Q7" i="1"/>
  <c r="Q11" i="1"/>
  <c r="Q5" i="1"/>
  <c r="Q4" i="1"/>
  <c r="Q6" i="1"/>
  <c r="Q18" i="1"/>
  <c r="Q19" i="1"/>
  <c r="Q20" i="1"/>
  <c r="Q21" i="1"/>
  <c r="Q22" i="1"/>
  <c r="Q23" i="1"/>
  <c r="Q24" i="1"/>
  <c r="Q13" i="1"/>
  <c r="O36" i="1" l="1"/>
  <c r="R6" i="1"/>
  <c r="R4" i="1"/>
  <c r="R18" i="1"/>
  <c r="R19" i="1"/>
  <c r="R20" i="1"/>
  <c r="R21" i="1"/>
  <c r="R22" i="1"/>
  <c r="R23" i="1"/>
  <c r="R24" i="1"/>
  <c r="N33" i="1"/>
  <c r="O33" i="1" l="1"/>
  <c r="N34" i="1" s="1"/>
  <c r="R5" i="1"/>
  <c r="O34" i="1" l="1"/>
  <c r="N35" i="1" s="1"/>
  <c r="O35" i="1" s="1"/>
  <c r="N36" i="1" s="1"/>
  <c r="R9" i="1"/>
  <c r="R13" i="1"/>
  <c r="R12" i="1"/>
  <c r="R11" i="1"/>
  <c r="R10" i="1"/>
  <c r="R2" i="1"/>
  <c r="R15" i="1"/>
  <c r="R17" i="1"/>
  <c r="R7" i="1"/>
  <c r="R8" i="1"/>
  <c r="R16" i="1"/>
  <c r="R3" i="1"/>
  <c r="R14" i="1"/>
  <c r="Q33" i="1" l="1"/>
  <c r="Q35" i="1"/>
  <c r="Q32" i="1"/>
  <c r="Q38" i="1" s="1"/>
  <c r="Q36" i="1"/>
  <c r="Q34" i="1"/>
  <c r="Q39" i="1" l="1"/>
  <c r="R36" i="1" s="1"/>
  <c r="R32" i="1" l="1"/>
  <c r="R34" i="1"/>
  <c r="R33" i="1"/>
  <c r="Q37" i="1"/>
  <c r="R37" i="1" s="1"/>
  <c r="R39" i="1"/>
  <c r="R35" i="1"/>
  <c r="R38" i="1"/>
</calcChain>
</file>

<file path=xl/sharedStrings.xml><?xml version="1.0" encoding="utf-8"?>
<sst xmlns="http://schemas.openxmlformats.org/spreadsheetml/2006/main" count="82" uniqueCount="66">
  <si>
    <t>Рбр</t>
  </si>
  <si>
    <t>Име</t>
  </si>
  <si>
    <t>Презиме</t>
  </si>
  <si>
    <t>Ако 1</t>
  </si>
  <si>
    <t>Ако 2</t>
  </si>
  <si>
    <t>Ако 3</t>
  </si>
  <si>
    <t>Агрегација 1</t>
  </si>
  <si>
    <t>Агрегација 2</t>
  </si>
  <si>
    <t>Агрегација 3</t>
  </si>
  <si>
    <t>Бодови</t>
  </si>
  <si>
    <t>Оцјена</t>
  </si>
  <si>
    <t>Група</t>
  </si>
  <si>
    <t>Агрегација условна 1</t>
  </si>
  <si>
    <t>Агрегација условна 2</t>
  </si>
  <si>
    <t>Агрегација условна 3</t>
  </si>
  <si>
    <t>Агрегација условна 4</t>
  </si>
  <si>
    <t>Од</t>
  </si>
  <si>
    <t>До</t>
  </si>
  <si>
    <t>Број</t>
  </si>
  <si>
    <t>Проценат</t>
  </si>
  <si>
    <t>Статистика</t>
  </si>
  <si>
    <t>Скала</t>
  </si>
  <si>
    <t>Укупно</t>
  </si>
  <si>
    <t>Позитивно</t>
  </si>
  <si>
    <t>Негативно</t>
  </si>
  <si>
    <t>Објашњење</t>
  </si>
  <si>
    <t>Ако 1,2,3 су IF-ови</t>
  </si>
  <si>
    <t>Условна агрегација су SUMIF и COUNTIF</t>
  </si>
  <si>
    <t>Б</t>
  </si>
  <si>
    <t>А</t>
  </si>
  <si>
    <t>Агрегација су SUM, COUNT, AVERAGE итд.</t>
  </si>
  <si>
    <t>БОДОВИ</t>
  </si>
  <si>
    <t>Агрегација условна 5</t>
  </si>
  <si>
    <t>Агрегација условна 6</t>
  </si>
  <si>
    <t>Ања</t>
  </si>
  <si>
    <t>Марковић</t>
  </si>
  <si>
    <t>Николина</t>
  </si>
  <si>
    <t>Бећај</t>
  </si>
  <si>
    <t>Данило</t>
  </si>
  <si>
    <t>Биговић</t>
  </si>
  <si>
    <t>Богдан</t>
  </si>
  <si>
    <t>Кривокапић</t>
  </si>
  <si>
    <t>Дорис</t>
  </si>
  <si>
    <t>Јанковић</t>
  </si>
  <si>
    <t>Губајдулин</t>
  </si>
  <si>
    <t>Павел</t>
  </si>
  <si>
    <t>Итана</t>
  </si>
  <si>
    <t>Драгојловић</t>
  </si>
  <si>
    <t>Ивана</t>
  </si>
  <si>
    <t>Ковач?</t>
  </si>
  <si>
    <t>Јефто</t>
  </si>
  <si>
    <t>Вуксановић</t>
  </si>
  <si>
    <t>Јована</t>
  </si>
  <si>
    <t>Маркуш</t>
  </si>
  <si>
    <t>Ђукан</t>
  </si>
  <si>
    <t>Крговић</t>
  </si>
  <si>
    <t>Кристијан</t>
  </si>
  <si>
    <t>Лука</t>
  </si>
  <si>
    <t>Беговић</t>
  </si>
  <si>
    <t>Милош</t>
  </si>
  <si>
    <t>Барош</t>
  </si>
  <si>
    <t>Нина</t>
  </si>
  <si>
    <t>Брадоњић</t>
  </si>
  <si>
    <t>Тилиа</t>
  </si>
  <si>
    <t>Лазаревић</t>
  </si>
  <si>
    <t>додао 13% на 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</si>
</sst>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9" fontId="0" fillId="0" borderId="1" xfId="2" applyFont="1" applyBorder="1" applyAlignment="1">
      <alignment horizontal="center" vertic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9" fontId="0" fillId="0" borderId="9" xfId="2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9" fontId="0" fillId="0" borderId="6" xfId="2" applyFont="1" applyBorder="1" applyAlignment="1">
      <alignment horizontal="center" vertical="center"/>
    </xf>
    <xf numFmtId="9" fontId="0" fillId="0" borderId="7" xfId="2" applyFont="1" applyBorder="1" applyAlignment="1">
      <alignment horizontal="center" vertical="center"/>
    </xf>
    <xf numFmtId="9" fontId="0" fillId="0" borderId="8" xfId="2" applyFont="1" applyBorder="1" applyAlignment="1">
      <alignment horizontal="center" vertical="center"/>
    </xf>
    <xf numFmtId="9" fontId="0" fillId="0" borderId="10" xfId="2" applyFont="1" applyBorder="1" applyAlignment="1">
      <alignment horizontal="center" vertical="center"/>
    </xf>
    <xf numFmtId="0" fontId="0" fillId="0" borderId="2" xfId="0" applyBorder="1"/>
    <xf numFmtId="0" fontId="0" fillId="0" borderId="15" xfId="0" applyBorder="1" applyAlignment="1">
      <alignment horizontal="center" vertical="center"/>
    </xf>
    <xf numFmtId="9" fontId="0" fillId="0" borderId="14" xfId="2" applyFont="1" applyBorder="1" applyAlignment="1">
      <alignment horizontal="center" vertical="center"/>
    </xf>
    <xf numFmtId="9" fontId="0" fillId="0" borderId="2" xfId="2" applyFont="1" applyBorder="1" applyAlignment="1">
      <alignment horizontal="center" vertical="center"/>
    </xf>
    <xf numFmtId="9" fontId="0" fillId="0" borderId="16" xfId="2" applyFont="1" applyBorder="1" applyAlignment="1">
      <alignment horizontal="center" vertical="center"/>
    </xf>
    <xf numFmtId="0" fontId="0" fillId="0" borderId="16" xfId="1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" xfId="1" applyNumberFormat="1" applyFont="1" applyBorder="1" applyAlignment="1">
      <alignment horizontal="center" vertical="center"/>
    </xf>
    <xf numFmtId="0" fontId="0" fillId="0" borderId="5" xfId="1" applyNumberFormat="1" applyFont="1" applyBorder="1" applyAlignment="1">
      <alignment horizontal="center" vertical="center"/>
    </xf>
    <xf numFmtId="0" fontId="0" fillId="0" borderId="6" xfId="1" applyNumberFormat="1" applyFont="1" applyBorder="1" applyAlignment="1">
      <alignment horizontal="center" vertical="center"/>
    </xf>
    <xf numFmtId="0" fontId="0" fillId="0" borderId="8" xfId="1" applyNumberFormat="1" applyFont="1" applyBorder="1" applyAlignment="1">
      <alignment horizontal="center" vertical="center"/>
    </xf>
    <xf numFmtId="0" fontId="0" fillId="0" borderId="22" xfId="1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10" fontId="0" fillId="0" borderId="7" xfId="2" applyNumberFormat="1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0" fontId="0" fillId="0" borderId="10" xfId="2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0" fontId="0" fillId="0" borderId="16" xfId="2" applyNumberFormat="1" applyFont="1" applyBorder="1" applyAlignment="1">
      <alignment horizontal="center" vertical="center"/>
    </xf>
    <xf numFmtId="10" fontId="0" fillId="0" borderId="7" xfId="2" applyNumberFormat="1" applyFont="1" applyBorder="1" applyAlignment="1">
      <alignment horizontal="center" vertical="center"/>
    </xf>
    <xf numFmtId="10" fontId="0" fillId="0" borderId="10" xfId="2" applyNumberFormat="1" applyFont="1" applyBorder="1" applyAlignment="1">
      <alignment horizontal="center" vertical="center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2" fontId="0" fillId="0" borderId="14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0" fontId="0" fillId="0" borderId="15" xfId="0" applyBorder="1" applyAlignment="1">
      <alignment horizontal="center"/>
    </xf>
    <xf numFmtId="10" fontId="0" fillId="0" borderId="16" xfId="2" applyNumberFormat="1" applyFont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" fillId="0" borderId="0" xfId="0" applyFont="1" applyAlignment="1"/>
    <xf numFmtId="0" fontId="2" fillId="0" borderId="26" xfId="0" applyFont="1" applyBorder="1" applyAlignment="1"/>
    <xf numFmtId="0" fontId="2" fillId="0" borderId="27" xfId="0" applyFont="1" applyBorder="1" applyAlignment="1"/>
    <xf numFmtId="0" fontId="2" fillId="0" borderId="28" xfId="0" applyFont="1" applyBorder="1" applyAlignment="1"/>
    <xf numFmtId="0" fontId="2" fillId="0" borderId="29" xfId="0" applyFont="1" applyBorder="1" applyAlignment="1"/>
    <xf numFmtId="0" fontId="2" fillId="0" borderId="0" xfId="0" applyFont="1" applyBorder="1" applyAlignment="1"/>
    <xf numFmtId="0" fontId="2" fillId="0" borderId="30" xfId="0" applyFont="1" applyBorder="1" applyAlignment="1"/>
    <xf numFmtId="0" fontId="2" fillId="0" borderId="31" xfId="0" applyFont="1" applyBorder="1" applyAlignment="1"/>
    <xf numFmtId="0" fontId="2" fillId="0" borderId="32" xfId="0" applyFont="1" applyBorder="1" applyAlignment="1"/>
    <xf numFmtId="0" fontId="2" fillId="0" borderId="33" xfId="0" applyFont="1" applyBorder="1" applyAlignment="1"/>
    <xf numFmtId="0" fontId="3" fillId="0" borderId="0" xfId="0" applyFont="1" applyAlignment="1">
      <alignment horizontal="righ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3">
    <cellStyle name="Comma" xfId="1" builtinId="3"/>
    <cellStyle name="Normal" xfId="0" builtinId="0"/>
    <cellStyle name="Percent" xfId="2" builtinId="5"/>
  </cellStyles>
  <dxfs count="8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0070C0"/>
        </patternFill>
      </fill>
    </dxf>
    <dxf>
      <font>
        <color theme="1"/>
      </font>
      <fill>
        <patternFill>
          <bgColor theme="0"/>
        </patternFill>
      </fill>
    </dxf>
    <dxf>
      <font>
        <color theme="0"/>
      </font>
      <fill>
        <patternFill>
          <bgColor theme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sr-Cyrl-ME"/>
              <a:t>Оцјене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Sheet1!$R$31</c:f>
              <c:strCache>
                <c:ptCount val="1"/>
                <c:pt idx="0">
                  <c:v>Проценат</c:v>
                </c:pt>
              </c:strCache>
            </c:strRef>
          </c:tx>
          <c:invertIfNegative val="0"/>
          <c:val>
            <c:numRef>
              <c:f>Sheet1!$R$32:$R$36</c:f>
              <c:numCache>
                <c:formatCode>0.00%</c:formatCode>
                <c:ptCount val="5"/>
                <c:pt idx="0">
                  <c:v>0.125</c:v>
                </c:pt>
                <c:pt idx="1">
                  <c:v>0.1875</c:v>
                </c:pt>
                <c:pt idx="2">
                  <c:v>0.25</c:v>
                </c:pt>
                <c:pt idx="3">
                  <c:v>0.25</c:v>
                </c:pt>
                <c:pt idx="4">
                  <c:v>0.1875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9C-48C9-8F85-CA87FD18F0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4653056"/>
        <c:axId val="60584320"/>
      </c:barChart>
      <c:catAx>
        <c:axId val="94653056"/>
        <c:scaling>
          <c:orientation val="minMax"/>
        </c:scaling>
        <c:delete val="0"/>
        <c:axPos val="b"/>
        <c:majorTickMark val="out"/>
        <c:minorTickMark val="none"/>
        <c:tickLblPos val="nextTo"/>
        <c:crossAx val="60584320"/>
        <c:crosses val="autoZero"/>
        <c:auto val="1"/>
        <c:lblAlgn val="ctr"/>
        <c:lblOffset val="100"/>
        <c:noMultiLvlLbl val="0"/>
      </c:catAx>
      <c:valAx>
        <c:axId val="60584320"/>
        <c:scaling>
          <c:orientation val="minMax"/>
        </c:scaling>
        <c:delete val="0"/>
        <c:axPos val="l"/>
        <c:majorGridlines/>
        <c:numFmt formatCode="0.00%" sourceLinked="1"/>
        <c:majorTickMark val="out"/>
        <c:minorTickMark val="none"/>
        <c:tickLblPos val="nextTo"/>
        <c:crossAx val="946530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167" l="0.70000000000000062" r="0.70000000000000062" t="0.75000000000000167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26</xdr:row>
      <xdr:rowOff>171450</xdr:rowOff>
    </xdr:from>
    <xdr:to>
      <xdr:col>10</xdr:col>
      <xdr:colOff>190500</xdr:colOff>
      <xdr:row>41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"/>
  <sheetViews>
    <sheetView tabSelected="1" workbookViewId="0">
      <pane xSplit="4" topLeftCell="E1" activePane="topRight" state="frozen"/>
      <selection pane="topRight" activeCell="B20" sqref="B20"/>
    </sheetView>
  </sheetViews>
  <sheetFormatPr defaultRowHeight="15" x14ac:dyDescent="0.25"/>
  <cols>
    <col min="2" max="2" width="10.7109375" bestFit="1" customWidth="1"/>
    <col min="3" max="3" width="13.7109375" customWidth="1"/>
    <col min="4" max="4" width="6.140625" bestFit="1" customWidth="1"/>
    <col min="8" max="11" width="13.85546875" bestFit="1" customWidth="1"/>
    <col min="12" max="13" width="13.85546875" customWidth="1"/>
    <col min="14" max="16" width="12.28515625" bestFit="1" customWidth="1"/>
    <col min="17" max="17" width="7.7109375" bestFit="1" customWidth="1"/>
    <col min="18" max="18" width="9.85546875" bestFit="1" customWidth="1"/>
  </cols>
  <sheetData>
    <row r="1" spans="1:19" ht="30.75" customHeight="1" thickBot="1" x14ac:dyDescent="0.3">
      <c r="A1" s="19" t="s">
        <v>0</v>
      </c>
      <c r="B1" s="20" t="s">
        <v>1</v>
      </c>
      <c r="C1" s="20" t="s">
        <v>2</v>
      </c>
      <c r="D1" s="23" t="s">
        <v>11</v>
      </c>
      <c r="E1" s="19" t="s">
        <v>3</v>
      </c>
      <c r="F1" s="20" t="s">
        <v>4</v>
      </c>
      <c r="G1" s="20" t="s">
        <v>5</v>
      </c>
      <c r="H1" s="21" t="s">
        <v>12</v>
      </c>
      <c r="I1" s="21" t="s">
        <v>13</v>
      </c>
      <c r="J1" s="21" t="s">
        <v>14</v>
      </c>
      <c r="K1" s="21" t="s">
        <v>15</v>
      </c>
      <c r="L1" s="21" t="s">
        <v>32</v>
      </c>
      <c r="M1" s="21" t="s">
        <v>33</v>
      </c>
      <c r="N1" s="20" t="s">
        <v>6</v>
      </c>
      <c r="O1" s="20" t="s">
        <v>7</v>
      </c>
      <c r="P1" s="22" t="s">
        <v>8</v>
      </c>
      <c r="Q1" s="55" t="s">
        <v>9</v>
      </c>
      <c r="R1" s="22" t="s">
        <v>10</v>
      </c>
    </row>
    <row r="2" spans="1:19" x14ac:dyDescent="0.25">
      <c r="A2" s="27">
        <v>1</v>
      </c>
      <c r="B2" s="13" t="s">
        <v>45</v>
      </c>
      <c r="C2" s="13" t="s">
        <v>44</v>
      </c>
      <c r="D2" s="14" t="s">
        <v>29</v>
      </c>
      <c r="E2" s="15">
        <v>1</v>
      </c>
      <c r="F2" s="16">
        <v>0.75</v>
      </c>
      <c r="G2" s="16">
        <v>0.75</v>
      </c>
      <c r="H2" s="16">
        <v>1</v>
      </c>
      <c r="I2" s="16">
        <v>0.75</v>
      </c>
      <c r="J2" s="16">
        <v>0.75</v>
      </c>
      <c r="K2" s="16">
        <v>1</v>
      </c>
      <c r="L2" s="16">
        <v>1</v>
      </c>
      <c r="M2" s="16">
        <v>1</v>
      </c>
      <c r="N2" s="16">
        <v>1</v>
      </c>
      <c r="O2" s="16">
        <v>1</v>
      </c>
      <c r="P2" s="17">
        <v>1</v>
      </c>
      <c r="Q2" s="31">
        <f>IF(LEN(B2)=0,"",E2*$E$25+F2*$F$25+G2*$G$25+H2*$H$25+I2*$I$25+J2*$J$25+K2*$K$25+L2*$L$25+M2*$M$25+N2*$N$25+O2*$O$25+P2*$P$25)</f>
        <v>11</v>
      </c>
      <c r="R2" s="32">
        <f>IF(LEN(B2)=0,"",LOOKUP(Q2,$N$32:$N$36,$P$32:$P$36))</f>
        <v>5</v>
      </c>
    </row>
    <row r="3" spans="1:19" x14ac:dyDescent="0.25">
      <c r="A3" s="27">
        <v>2</v>
      </c>
      <c r="B3" s="2" t="s">
        <v>48</v>
      </c>
      <c r="C3" s="2" t="s">
        <v>49</v>
      </c>
      <c r="D3" s="7" t="s">
        <v>28</v>
      </c>
      <c r="E3" s="9">
        <v>1</v>
      </c>
      <c r="F3" s="3">
        <v>0</v>
      </c>
      <c r="G3" s="3">
        <v>0.73</v>
      </c>
      <c r="H3" s="3">
        <v>1</v>
      </c>
      <c r="I3" s="3">
        <v>1</v>
      </c>
      <c r="J3" s="3">
        <v>1</v>
      </c>
      <c r="K3" s="3">
        <v>1</v>
      </c>
      <c r="L3" s="3">
        <v>1</v>
      </c>
      <c r="M3" s="3">
        <v>1</v>
      </c>
      <c r="N3" s="3">
        <v>1</v>
      </c>
      <c r="O3" s="3">
        <v>1</v>
      </c>
      <c r="P3" s="10">
        <v>1</v>
      </c>
      <c r="Q3" s="33">
        <f>IF(LEN(B3)=0,"",E3*$E$25+F3*$F$25+G3*$G$25+H3*$H$25+I3*$I$25+J3*$J$25+K3*$K$25+L3*$L$25+M3*$M$25+N3*$N$25+O3*$O$25+P3*$P$25)</f>
        <v>10.73</v>
      </c>
      <c r="R3" s="18">
        <f>IF(LEN(B3)=0,"",LOOKUP(Q3,$N$32:$N$36,$P$32:$P$36))</f>
        <v>5</v>
      </c>
      <c r="S3" t="s">
        <v>65</v>
      </c>
    </row>
    <row r="4" spans="1:19" x14ac:dyDescent="0.25">
      <c r="A4" s="27">
        <v>3</v>
      </c>
      <c r="B4" s="2" t="s">
        <v>61</v>
      </c>
      <c r="C4" s="2" t="s">
        <v>62</v>
      </c>
      <c r="D4" s="7" t="s">
        <v>29</v>
      </c>
      <c r="E4" s="9">
        <v>0.9</v>
      </c>
      <c r="F4" s="3">
        <v>0.9</v>
      </c>
      <c r="G4" s="3">
        <v>0.9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0.02</v>
      </c>
      <c r="N4" s="3">
        <v>1</v>
      </c>
      <c r="O4" s="3">
        <v>1</v>
      </c>
      <c r="P4" s="3">
        <v>1</v>
      </c>
      <c r="Q4" s="33">
        <f>IF(LEN(B4)=0,"",E4*$E$25+F4*$F$25+G4*$G$25+H4*$H$25+I4*$I$25+J4*$J$25+K4*$K$25+L4*$L$25+M4*$M$25+N4*$N$25+O4*$O$25+P4*$P$25)</f>
        <v>10.719999999999999</v>
      </c>
      <c r="R4" s="18">
        <f>IF(LEN(B4)=0,"",LOOKUP(Q4,$N$32:$N$36,$P$32:$P$36))</f>
        <v>5</v>
      </c>
    </row>
    <row r="5" spans="1:19" x14ac:dyDescent="0.25">
      <c r="A5" s="27">
        <v>4</v>
      </c>
      <c r="B5" s="2" t="s">
        <v>59</v>
      </c>
      <c r="C5" s="2" t="s">
        <v>60</v>
      </c>
      <c r="D5" s="7" t="s">
        <v>28</v>
      </c>
      <c r="E5" s="9">
        <v>0.85</v>
      </c>
      <c r="F5" s="3">
        <v>0.25</v>
      </c>
      <c r="G5" s="3">
        <v>0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1</v>
      </c>
      <c r="P5" s="10">
        <v>1</v>
      </c>
      <c r="Q5" s="33">
        <f>IF(LEN(B5)=0,"",E5*$E$25+F5*$F$25+G5*$G$25+H5*$H$25+I5*$I$25+J5*$J$25+K5*$K$25+L5*$L$25+M5*$M$25+N5*$N$25+O5*$O$25+P5*$P$25)</f>
        <v>10.1</v>
      </c>
      <c r="R5" s="18">
        <f>IF(LEN(B5)=0,"",LOOKUP(Q5,$N$32:$N$36,$P$32:$P$36))</f>
        <v>4</v>
      </c>
    </row>
    <row r="6" spans="1:19" x14ac:dyDescent="0.25">
      <c r="A6" s="27">
        <v>5</v>
      </c>
      <c r="B6" s="2" t="s">
        <v>63</v>
      </c>
      <c r="C6" s="2" t="s">
        <v>64</v>
      </c>
      <c r="D6" s="7" t="s">
        <v>28</v>
      </c>
      <c r="E6" s="9">
        <v>0.78</v>
      </c>
      <c r="F6" s="3">
        <v>0</v>
      </c>
      <c r="G6" s="3">
        <v>0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10">
        <v>1</v>
      </c>
      <c r="Q6" s="33">
        <f>IF(LEN(B6)=0,"",E6*$E$25+F6*$F$25+G6*$G$25+H6*$H$25+I6*$I$25+J6*$J$25+K6*$K$25+L6*$L$25+M6*$M$25+N6*$N$25+O6*$O$25+P6*$P$25)</f>
        <v>9.7800000000000011</v>
      </c>
      <c r="R6" s="18">
        <f>IF(LEN(B6)=0,"",LOOKUP(Q6,$N$32:$N$36,$P$32:$P$36))</f>
        <v>4</v>
      </c>
    </row>
    <row r="7" spans="1:19" x14ac:dyDescent="0.25">
      <c r="A7" s="27">
        <v>6</v>
      </c>
      <c r="B7" s="2" t="s">
        <v>56</v>
      </c>
      <c r="C7" s="2" t="s">
        <v>41</v>
      </c>
      <c r="D7" s="7" t="s">
        <v>28</v>
      </c>
      <c r="E7" s="9">
        <v>1</v>
      </c>
      <c r="F7" s="3">
        <v>0</v>
      </c>
      <c r="G7" s="3">
        <v>0</v>
      </c>
      <c r="H7" s="3">
        <v>1</v>
      </c>
      <c r="I7" s="3">
        <v>1</v>
      </c>
      <c r="J7" s="3">
        <v>1</v>
      </c>
      <c r="K7" s="3">
        <v>1</v>
      </c>
      <c r="L7" s="3">
        <v>0.8</v>
      </c>
      <c r="M7" s="3">
        <v>0.8</v>
      </c>
      <c r="N7" s="3">
        <v>1</v>
      </c>
      <c r="O7" s="3">
        <v>1</v>
      </c>
      <c r="P7" s="10">
        <v>1</v>
      </c>
      <c r="Q7" s="33">
        <f>IF(LEN(B7)=0,"",E7*$E$25+F7*$F$25+G7*$G$25+H7*$H$25+I7*$I$25+J7*$J$25+K7*$K$25+L7*$L$25+M7*$M$25+N7*$N$25+O7*$O$25+P7*$P$25)</f>
        <v>9.6</v>
      </c>
      <c r="R7" s="18">
        <f>IF(LEN(B7)=0,"",LOOKUP(Q7,$N$32:$N$36,$P$32:$P$36))</f>
        <v>4</v>
      </c>
    </row>
    <row r="8" spans="1:19" x14ac:dyDescent="0.25">
      <c r="A8" s="27">
        <v>7</v>
      </c>
      <c r="B8" s="2" t="s">
        <v>50</v>
      </c>
      <c r="C8" s="2" t="s">
        <v>51</v>
      </c>
      <c r="D8" s="7" t="s">
        <v>28</v>
      </c>
      <c r="E8" s="9">
        <v>1</v>
      </c>
      <c r="F8" s="3">
        <v>0</v>
      </c>
      <c r="G8" s="3">
        <v>0</v>
      </c>
      <c r="H8" s="3">
        <v>0.75</v>
      </c>
      <c r="I8" s="3">
        <v>1</v>
      </c>
      <c r="J8" s="3">
        <v>0.75</v>
      </c>
      <c r="K8" s="3">
        <v>0.75</v>
      </c>
      <c r="L8" s="3">
        <v>1</v>
      </c>
      <c r="M8" s="3">
        <v>1</v>
      </c>
      <c r="N8" s="3">
        <v>1</v>
      </c>
      <c r="O8" s="3">
        <v>1</v>
      </c>
      <c r="P8" s="10">
        <v>1</v>
      </c>
      <c r="Q8" s="33">
        <f>IF(LEN(B8)=0,"",E8*$E$25+F8*$F$25+G8*$G$25+H8*$H$25+I8*$I$25+J8*$J$25+K8*$K$25+L8*$L$25+M8*$M$25+N8*$N$25+O8*$O$25+P8*$P$25)</f>
        <v>9.25</v>
      </c>
      <c r="R8" s="18">
        <f>IF(LEN(B8)=0,"",LOOKUP(Q8,$N$32:$N$36,$P$32:$P$36))</f>
        <v>4</v>
      </c>
    </row>
    <row r="9" spans="1:19" x14ac:dyDescent="0.25">
      <c r="A9" s="27">
        <v>8</v>
      </c>
      <c r="B9" s="2" t="s">
        <v>36</v>
      </c>
      <c r="C9" s="2" t="s">
        <v>37</v>
      </c>
      <c r="D9" s="7" t="s">
        <v>29</v>
      </c>
      <c r="E9" s="9">
        <v>1</v>
      </c>
      <c r="F9" s="3">
        <v>0</v>
      </c>
      <c r="G9" s="3">
        <v>0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0</v>
      </c>
      <c r="N9" s="3">
        <v>1</v>
      </c>
      <c r="O9" s="3">
        <v>1</v>
      </c>
      <c r="P9" s="10">
        <v>0</v>
      </c>
      <c r="Q9" s="33">
        <f>IF(LEN(B9)=0,"",E9*$E$25+F9*$F$25+G9*$G$25+H9*$H$25+I9*$I$25+J9*$J$25+K9*$K$25+L9*$L$25+M9*$M$25+N9*$N$25+O9*$O$25+P9*$P$25)</f>
        <v>8</v>
      </c>
      <c r="R9" s="18">
        <f>IF(LEN(B9)=0,"",LOOKUP(Q9,$N$32:$N$36,$P$32:$P$36))</f>
        <v>3</v>
      </c>
    </row>
    <row r="10" spans="1:19" x14ac:dyDescent="0.25">
      <c r="A10" s="27">
        <v>9</v>
      </c>
      <c r="B10" s="2" t="s">
        <v>46</v>
      </c>
      <c r="C10" s="2" t="s">
        <v>47</v>
      </c>
      <c r="D10" s="7" t="s">
        <v>28</v>
      </c>
      <c r="E10" s="9">
        <v>0.3</v>
      </c>
      <c r="F10" s="3">
        <v>0</v>
      </c>
      <c r="G10" s="3">
        <v>0.33</v>
      </c>
      <c r="H10" s="3">
        <v>1</v>
      </c>
      <c r="I10" s="3">
        <v>1</v>
      </c>
      <c r="J10" s="3">
        <v>0</v>
      </c>
      <c r="K10" s="3">
        <v>1</v>
      </c>
      <c r="L10" s="3">
        <v>0</v>
      </c>
      <c r="M10" s="3">
        <v>1</v>
      </c>
      <c r="N10" s="3">
        <v>1</v>
      </c>
      <c r="O10" s="3">
        <v>1</v>
      </c>
      <c r="P10" s="10">
        <v>1</v>
      </c>
      <c r="Q10" s="33">
        <f>IF(LEN(B10)=0,"",E10*$E$25+F10*$F$25+G10*$G$25+H10*$H$25+I10*$I$25+J10*$J$25+K10*$K$25+L10*$L$25+M10*$M$25+N10*$N$25+O10*$O$25+P10*$P$25)</f>
        <v>7.63</v>
      </c>
      <c r="R10" s="18">
        <f>IF(LEN(B10)=0,"",LOOKUP(Q10,$N$32:$N$36,$P$32:$P$36))</f>
        <v>3</v>
      </c>
    </row>
    <row r="11" spans="1:19" x14ac:dyDescent="0.25">
      <c r="A11" s="27">
        <v>10</v>
      </c>
      <c r="B11" s="2" t="s">
        <v>57</v>
      </c>
      <c r="C11" s="2" t="s">
        <v>58</v>
      </c>
      <c r="D11" s="7" t="s">
        <v>28</v>
      </c>
      <c r="E11" s="9">
        <v>0.75</v>
      </c>
      <c r="F11" s="3">
        <v>0.6</v>
      </c>
      <c r="G11" s="3">
        <v>0</v>
      </c>
      <c r="H11" s="3">
        <v>0</v>
      </c>
      <c r="I11" s="3">
        <v>1</v>
      </c>
      <c r="J11" s="3">
        <v>0</v>
      </c>
      <c r="K11" s="3">
        <v>1</v>
      </c>
      <c r="L11" s="3">
        <v>0</v>
      </c>
      <c r="M11" s="3">
        <v>0</v>
      </c>
      <c r="N11" s="3">
        <v>1</v>
      </c>
      <c r="O11" s="3">
        <v>1</v>
      </c>
      <c r="P11" s="10">
        <v>1</v>
      </c>
      <c r="Q11" s="33">
        <f>IF(LEN(B11)=0,"",E11*$E$25+F11*$F$25+G11*$G$25+H11*$H$25+I11*$I$25+J11*$J$25+K11*$K$25+L11*$L$25+M11*$M$25+N11*$N$25+O11*$O$25+P11*$P$25)</f>
        <v>6.35</v>
      </c>
      <c r="R11" s="18">
        <f>IF(LEN(B11)=0,"",LOOKUP(Q11,$N$32:$N$36,$P$32:$P$36))</f>
        <v>3</v>
      </c>
    </row>
    <row r="12" spans="1:19" x14ac:dyDescent="0.25">
      <c r="A12" s="27">
        <v>11</v>
      </c>
      <c r="B12" s="2" t="s">
        <v>54</v>
      </c>
      <c r="C12" s="2" t="s">
        <v>55</v>
      </c>
      <c r="D12" s="7" t="s">
        <v>29</v>
      </c>
      <c r="E12" s="9">
        <v>0.7</v>
      </c>
      <c r="F12" s="3">
        <v>0</v>
      </c>
      <c r="G12" s="3">
        <v>0</v>
      </c>
      <c r="H12" s="3">
        <v>1</v>
      </c>
      <c r="I12" s="3">
        <v>1</v>
      </c>
      <c r="J12" s="3">
        <v>1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10">
        <v>1</v>
      </c>
      <c r="Q12" s="33">
        <f>IF(LEN(B12)=0,"",E12*$E$25+F12*$F$25+G12*$G$25+H12*$H$25+I12*$I$25+J12*$J$25+K12*$K$25+L12*$L$25+M12*$M$25+N12*$N$25+O12*$O$25+P12*$P$25)</f>
        <v>5.7</v>
      </c>
      <c r="R12" s="18">
        <f>IF(LEN(B12)=0,"",LOOKUP(Q12,$N$32:$N$36,$P$32:$P$36))</f>
        <v>3</v>
      </c>
    </row>
    <row r="13" spans="1:19" x14ac:dyDescent="0.25">
      <c r="A13" s="27">
        <v>12</v>
      </c>
      <c r="B13" s="2" t="s">
        <v>34</v>
      </c>
      <c r="C13" s="2" t="s">
        <v>35</v>
      </c>
      <c r="D13" s="7" t="s">
        <v>29</v>
      </c>
      <c r="E13" s="9">
        <v>0</v>
      </c>
      <c r="F13" s="3">
        <v>0</v>
      </c>
      <c r="G13" s="3">
        <v>0</v>
      </c>
      <c r="H13" s="3">
        <v>0.75</v>
      </c>
      <c r="I13" s="3">
        <v>1</v>
      </c>
      <c r="J13" s="3">
        <v>1</v>
      </c>
      <c r="K13" s="3">
        <v>0</v>
      </c>
      <c r="L13" s="3">
        <v>0.5</v>
      </c>
      <c r="M13" s="3">
        <v>0</v>
      </c>
      <c r="N13" s="3">
        <v>1</v>
      </c>
      <c r="O13" s="3">
        <v>0</v>
      </c>
      <c r="P13" s="10">
        <v>0</v>
      </c>
      <c r="Q13" s="33">
        <f>IF(LEN(B13)=0,"",E13*$E$25+F13*$F$25+G13*$G$25+H13*$H$25+I13*$I$25+J13*$J$25+K13*$K$25+L13*$L$25+M13*$M$25+N13*$N$25+O13*$O$25+P13*$P$25)</f>
        <v>4.25</v>
      </c>
      <c r="R13" s="18">
        <f>IF(LEN(B13)=0,"",LOOKUP(Q13,$N$32:$N$36,$P$32:$P$36))</f>
        <v>2</v>
      </c>
    </row>
    <row r="14" spans="1:19" x14ac:dyDescent="0.25">
      <c r="A14" s="27">
        <v>13</v>
      </c>
      <c r="B14" s="2" t="s">
        <v>52</v>
      </c>
      <c r="C14" s="2" t="s">
        <v>53</v>
      </c>
      <c r="D14" s="7" t="s">
        <v>29</v>
      </c>
      <c r="E14" s="9">
        <v>0.75</v>
      </c>
      <c r="F14" s="3">
        <v>0.4</v>
      </c>
      <c r="G14" s="3">
        <v>0</v>
      </c>
      <c r="H14" s="3">
        <v>1</v>
      </c>
      <c r="I14" s="3">
        <v>1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  <c r="P14" s="10">
        <v>0</v>
      </c>
      <c r="Q14" s="33">
        <f>IF(LEN(B14)=0,"",E14*$E$25+F14*$F$25+G14*$G$25+H14*$H$25+I14*$I$25+J14*$J$25+K14*$K$25+L14*$L$25+M14*$M$25+N14*$N$25+O14*$O$25+P14*$P$25)</f>
        <v>4.1500000000000004</v>
      </c>
      <c r="R14" s="18">
        <f>IF(LEN(B14)=0,"",LOOKUP(Q14,$N$32:$N$36,$P$32:$P$36))</f>
        <v>2</v>
      </c>
    </row>
    <row r="15" spans="1:19" x14ac:dyDescent="0.25">
      <c r="A15" s="27">
        <v>14</v>
      </c>
      <c r="B15" s="2" t="s">
        <v>40</v>
      </c>
      <c r="C15" s="2" t="s">
        <v>41</v>
      </c>
      <c r="D15" s="7" t="s">
        <v>29</v>
      </c>
      <c r="E15" s="9">
        <v>0.75</v>
      </c>
      <c r="F15" s="3">
        <v>0</v>
      </c>
      <c r="G15" s="3">
        <v>0</v>
      </c>
      <c r="H15" s="3">
        <v>0.5</v>
      </c>
      <c r="I15" s="3">
        <v>1</v>
      </c>
      <c r="J15" s="3">
        <v>0</v>
      </c>
      <c r="K15" s="3">
        <v>0</v>
      </c>
      <c r="L15" s="3">
        <v>0</v>
      </c>
      <c r="M15" s="3">
        <v>0</v>
      </c>
      <c r="N15" s="3">
        <v>1</v>
      </c>
      <c r="O15" s="3">
        <v>0</v>
      </c>
      <c r="P15" s="10">
        <v>0</v>
      </c>
      <c r="Q15" s="33">
        <f>IF(LEN(B15)=0,"",E15*$E$25+F15*$F$25+G15*$G$25+H15*$H$25+I15*$I$25+J15*$J$25+K15*$K$25+L15*$L$25+M15*$M$25+N15*$N$25+O15*$O$25+P15*$P$25)</f>
        <v>3.25</v>
      </c>
      <c r="R15" s="18">
        <f>IF(LEN(B15)=0,"",LOOKUP(Q15,$N$32:$N$36,$P$32:$P$36))</f>
        <v>2</v>
      </c>
    </row>
    <row r="16" spans="1:19" x14ac:dyDescent="0.25">
      <c r="A16" s="27">
        <v>15</v>
      </c>
      <c r="B16" s="2" t="s">
        <v>38</v>
      </c>
      <c r="C16" s="2" t="s">
        <v>39</v>
      </c>
      <c r="D16" s="7" t="s">
        <v>28</v>
      </c>
      <c r="E16" s="9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1</v>
      </c>
      <c r="O16" s="3">
        <v>0</v>
      </c>
      <c r="P16" s="10">
        <v>0</v>
      </c>
      <c r="Q16" s="33">
        <f>IF(LEN(B16)=0,"",E16*$E$25+F16*$F$25+G16*$G$25+H16*$H$25+I16*$I$25+J16*$J$25+K16*$K$25+L16*$L$25+M16*$M$25+N16*$N$25+O16*$O$25+P16*$P$25)</f>
        <v>2</v>
      </c>
      <c r="R16" s="18">
        <f>IF(LEN(B16)=0,"",LOOKUP(Q16,$N$32:$N$36,$P$32:$P$36))</f>
        <v>1</v>
      </c>
    </row>
    <row r="17" spans="1:18" x14ac:dyDescent="0.25">
      <c r="A17" s="27">
        <v>16</v>
      </c>
      <c r="B17" s="2" t="s">
        <v>42</v>
      </c>
      <c r="C17" s="2" t="s">
        <v>43</v>
      </c>
      <c r="D17" s="7" t="s">
        <v>28</v>
      </c>
      <c r="E17" s="9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1</v>
      </c>
      <c r="O17" s="3">
        <v>0</v>
      </c>
      <c r="P17" s="10">
        <v>0</v>
      </c>
      <c r="Q17" s="33">
        <f>IF(LEN(B17)=0,"",E17*$E$25+F17*$F$25+G17*$G$25+H17*$H$25+I17*$I$25+J17*$J$25+K17*$K$25+L17*$L$25+M17*$M$25+N17*$N$25+O17*$O$25+P17*$P$25)</f>
        <v>1</v>
      </c>
      <c r="R17" s="18">
        <f>IF(LEN(B17)=0,"",LOOKUP(Q17,$N$32:$N$36,$P$32:$P$36))</f>
        <v>1</v>
      </c>
    </row>
    <row r="18" spans="1:18" x14ac:dyDescent="0.25">
      <c r="A18" s="28"/>
      <c r="B18" s="2"/>
      <c r="C18" s="2"/>
      <c r="D18" s="7"/>
      <c r="E18" s="9"/>
      <c r="F18" s="3"/>
      <c r="G18" s="3"/>
      <c r="H18" s="3"/>
      <c r="I18" s="3"/>
      <c r="J18" s="3"/>
      <c r="K18" s="3"/>
      <c r="L18" s="3"/>
      <c r="M18" s="3"/>
      <c r="N18" s="3"/>
      <c r="O18" s="3"/>
      <c r="P18" s="10"/>
      <c r="Q18" s="33" t="str">
        <f t="shared" ref="Q3:Q24" si="0">IF(LEN(B18)=0,"",E18*$E$25+F18*$F$25+G18*$G$25+H18*$H$25+I18*$I$25+J18*$J$25+K18*$K$25+L18*$L$25+M18*$M$25+N18*$N$25+O18*$O$25+P18*$P$25)</f>
        <v/>
      </c>
      <c r="R18" s="18" t="str">
        <f t="shared" ref="R16:R24" si="1">IF(LEN(B18)=0,"",LOOKUP(Q18,$N$32:$N$36,$P$32:$P$36))</f>
        <v/>
      </c>
    </row>
    <row r="19" spans="1:18" x14ac:dyDescent="0.25">
      <c r="A19" s="28"/>
      <c r="B19" s="2"/>
      <c r="C19" s="2"/>
      <c r="D19" s="7"/>
      <c r="E19" s="9"/>
      <c r="F19" s="3"/>
      <c r="G19" s="3"/>
      <c r="H19" s="3"/>
      <c r="I19" s="3"/>
      <c r="J19" s="3"/>
      <c r="K19" s="3"/>
      <c r="L19" s="3"/>
      <c r="M19" s="3"/>
      <c r="N19" s="3"/>
      <c r="O19" s="3"/>
      <c r="P19" s="10"/>
      <c r="Q19" s="33" t="str">
        <f t="shared" si="0"/>
        <v/>
      </c>
      <c r="R19" s="18" t="str">
        <f t="shared" si="1"/>
        <v/>
      </c>
    </row>
    <row r="20" spans="1:18" x14ac:dyDescent="0.25">
      <c r="A20" s="28"/>
      <c r="B20" s="2"/>
      <c r="C20" s="2"/>
      <c r="D20" s="7"/>
      <c r="E20" s="9"/>
      <c r="F20" s="3"/>
      <c r="G20" s="3"/>
      <c r="H20" s="3"/>
      <c r="I20" s="3"/>
      <c r="J20" s="3"/>
      <c r="K20" s="3"/>
      <c r="L20" s="3"/>
      <c r="M20" s="3"/>
      <c r="N20" s="3"/>
      <c r="O20" s="3"/>
      <c r="P20" s="10"/>
      <c r="Q20" s="33" t="str">
        <f t="shared" si="0"/>
        <v/>
      </c>
      <c r="R20" s="18" t="str">
        <f t="shared" si="1"/>
        <v/>
      </c>
    </row>
    <row r="21" spans="1:18" x14ac:dyDescent="0.25">
      <c r="A21" s="28"/>
      <c r="B21" s="2"/>
      <c r="C21" s="2"/>
      <c r="D21" s="7"/>
      <c r="E21" s="9"/>
      <c r="F21" s="3"/>
      <c r="G21" s="3"/>
      <c r="H21" s="3"/>
      <c r="I21" s="3"/>
      <c r="J21" s="3"/>
      <c r="K21" s="3"/>
      <c r="L21" s="3"/>
      <c r="M21" s="3"/>
      <c r="N21" s="3"/>
      <c r="O21" s="3"/>
      <c r="P21" s="10"/>
      <c r="Q21" s="33" t="str">
        <f t="shared" si="0"/>
        <v/>
      </c>
      <c r="R21" s="18" t="str">
        <f t="shared" si="1"/>
        <v/>
      </c>
    </row>
    <row r="22" spans="1:18" x14ac:dyDescent="0.25">
      <c r="A22" s="28"/>
      <c r="B22" s="2"/>
      <c r="C22" s="2"/>
      <c r="D22" s="7"/>
      <c r="E22" s="9"/>
      <c r="F22" s="3"/>
      <c r="G22" s="3"/>
      <c r="H22" s="3"/>
      <c r="I22" s="3"/>
      <c r="J22" s="3"/>
      <c r="K22" s="3"/>
      <c r="L22" s="3"/>
      <c r="M22" s="3"/>
      <c r="N22" s="3"/>
      <c r="O22" s="3"/>
      <c r="P22" s="10"/>
      <c r="Q22" s="33" t="str">
        <f t="shared" si="0"/>
        <v/>
      </c>
      <c r="R22" s="18" t="str">
        <f t="shared" si="1"/>
        <v/>
      </c>
    </row>
    <row r="23" spans="1:18" x14ac:dyDescent="0.25">
      <c r="A23" s="28"/>
      <c r="B23" s="2"/>
      <c r="C23" s="2"/>
      <c r="D23" s="7"/>
      <c r="E23" s="9"/>
      <c r="F23" s="3"/>
      <c r="G23" s="3"/>
      <c r="H23" s="3"/>
      <c r="I23" s="3"/>
      <c r="J23" s="3"/>
      <c r="K23" s="3"/>
      <c r="L23" s="3"/>
      <c r="M23" s="3"/>
      <c r="N23" s="3"/>
      <c r="O23" s="3"/>
      <c r="P23" s="10"/>
      <c r="Q23" s="33" t="str">
        <f t="shared" si="0"/>
        <v/>
      </c>
      <c r="R23" s="18" t="str">
        <f t="shared" si="1"/>
        <v/>
      </c>
    </row>
    <row r="24" spans="1:18" ht="15.75" thickBot="1" x14ac:dyDescent="0.3">
      <c r="A24" s="29"/>
      <c r="B24" s="4"/>
      <c r="C24" s="4"/>
      <c r="D24" s="8"/>
      <c r="E24" s="11"/>
      <c r="F24" s="6"/>
      <c r="G24" s="6"/>
      <c r="H24" s="6"/>
      <c r="I24" s="6"/>
      <c r="J24" s="6"/>
      <c r="K24" s="6"/>
      <c r="L24" s="6"/>
      <c r="M24" s="6"/>
      <c r="N24" s="6"/>
      <c r="O24" s="6"/>
      <c r="P24" s="12"/>
      <c r="Q24" s="34" t="str">
        <f t="shared" si="0"/>
        <v/>
      </c>
      <c r="R24" s="35" t="str">
        <f t="shared" si="1"/>
        <v/>
      </c>
    </row>
    <row r="25" spans="1:18" ht="15.75" thickBot="1" x14ac:dyDescent="0.3">
      <c r="D25" s="66" t="s">
        <v>31</v>
      </c>
      <c r="E25" s="19">
        <v>1</v>
      </c>
      <c r="F25" s="20">
        <v>1</v>
      </c>
      <c r="G25" s="20">
        <v>1</v>
      </c>
      <c r="H25" s="20">
        <v>1</v>
      </c>
      <c r="I25" s="20">
        <v>1</v>
      </c>
      <c r="J25" s="20">
        <v>1</v>
      </c>
      <c r="K25" s="20">
        <v>1</v>
      </c>
      <c r="L25" s="20">
        <v>1</v>
      </c>
      <c r="M25" s="20">
        <v>1</v>
      </c>
      <c r="N25" s="20">
        <v>1</v>
      </c>
      <c r="O25" s="20">
        <v>1</v>
      </c>
      <c r="P25" s="20">
        <v>1</v>
      </c>
      <c r="Q25" s="30"/>
      <c r="R25" s="1"/>
    </row>
    <row r="29" spans="1:18" ht="15.75" thickBot="1" x14ac:dyDescent="0.3"/>
    <row r="30" spans="1:18" x14ac:dyDescent="0.25">
      <c r="A30" s="57" t="s">
        <v>25</v>
      </c>
      <c r="B30" s="58"/>
      <c r="C30" s="58"/>
      <c r="D30" s="59"/>
      <c r="E30" s="56"/>
      <c r="N30" s="67" t="s">
        <v>21</v>
      </c>
      <c r="O30" s="68"/>
      <c r="P30" s="69"/>
      <c r="Q30" s="67" t="s">
        <v>20</v>
      </c>
      <c r="R30" s="70"/>
    </row>
    <row r="31" spans="1:18" ht="15.75" thickBot="1" x14ac:dyDescent="0.3">
      <c r="A31" s="60" t="s">
        <v>26</v>
      </c>
      <c r="B31" s="61"/>
      <c r="C31" s="61"/>
      <c r="D31" s="62"/>
      <c r="E31" s="56"/>
      <c r="N31" s="29" t="s">
        <v>16</v>
      </c>
      <c r="O31" s="5" t="s">
        <v>17</v>
      </c>
      <c r="P31" s="8" t="s">
        <v>10</v>
      </c>
      <c r="Q31" s="29" t="s">
        <v>18</v>
      </c>
      <c r="R31" s="54" t="s">
        <v>19</v>
      </c>
    </row>
    <row r="32" spans="1:18" x14ac:dyDescent="0.25">
      <c r="A32" s="60" t="s">
        <v>27</v>
      </c>
      <c r="B32" s="61"/>
      <c r="C32" s="61"/>
      <c r="D32" s="62"/>
      <c r="E32" s="56"/>
      <c r="N32" s="50">
        <v>0</v>
      </c>
      <c r="O32" s="51">
        <v>3</v>
      </c>
      <c r="P32" s="52">
        <v>1</v>
      </c>
      <c r="Q32" s="24">
        <f>COUNTIF($R$2:$R$24,P32)</f>
        <v>2</v>
      </c>
      <c r="R32" s="53">
        <f>Q32/$Q$39</f>
        <v>0.125</v>
      </c>
    </row>
    <row r="33" spans="1:18" ht="15.75" thickBot="1" x14ac:dyDescent="0.3">
      <c r="A33" s="63" t="s">
        <v>30</v>
      </c>
      <c r="B33" s="64"/>
      <c r="C33" s="64"/>
      <c r="D33" s="65"/>
      <c r="E33" s="56"/>
      <c r="N33" s="37">
        <f>O32</f>
        <v>3</v>
      </c>
      <c r="O33" s="36">
        <f t="shared" ref="O33:O35" si="2">N33+($O$36-$O$32)/3.5</f>
        <v>5.5714285714285712</v>
      </c>
      <c r="P33" s="42">
        <v>2</v>
      </c>
      <c r="Q33" s="25">
        <f t="shared" ref="Q33:Q36" si="3">COUNTIF($R$2:$R$24,P33)</f>
        <v>3</v>
      </c>
      <c r="R33" s="38">
        <f t="shared" ref="R33:R39" si="4">Q33/$Q$39</f>
        <v>0.1875</v>
      </c>
    </row>
    <row r="34" spans="1:18" x14ac:dyDescent="0.25">
      <c r="N34" s="37">
        <f t="shared" ref="N34:N36" si="5">O33</f>
        <v>5.5714285714285712</v>
      </c>
      <c r="O34" s="36">
        <f t="shared" si="2"/>
        <v>8.1428571428571423</v>
      </c>
      <c r="P34" s="42">
        <v>3</v>
      </c>
      <c r="Q34" s="25">
        <f t="shared" si="3"/>
        <v>4</v>
      </c>
      <c r="R34" s="38">
        <f t="shared" si="4"/>
        <v>0.25</v>
      </c>
    </row>
    <row r="35" spans="1:18" x14ac:dyDescent="0.25">
      <c r="N35" s="37">
        <f t="shared" si="5"/>
        <v>8.1428571428571423</v>
      </c>
      <c r="O35" s="36">
        <f t="shared" si="2"/>
        <v>10.714285714285714</v>
      </c>
      <c r="P35" s="42">
        <v>4</v>
      </c>
      <c r="Q35" s="25">
        <f t="shared" si="3"/>
        <v>4</v>
      </c>
      <c r="R35" s="38">
        <f t="shared" si="4"/>
        <v>0.25</v>
      </c>
    </row>
    <row r="36" spans="1:18" ht="15.75" thickBot="1" x14ac:dyDescent="0.3">
      <c r="N36" s="39">
        <f t="shared" si="5"/>
        <v>10.714285714285714</v>
      </c>
      <c r="O36" s="40">
        <f>SUM(E25:P25)</f>
        <v>12</v>
      </c>
      <c r="P36" s="43">
        <v>5</v>
      </c>
      <c r="Q36" s="26">
        <f t="shared" si="3"/>
        <v>3</v>
      </c>
      <c r="R36" s="41">
        <f t="shared" si="4"/>
        <v>0.1875</v>
      </c>
    </row>
    <row r="37" spans="1:18" x14ac:dyDescent="0.25">
      <c r="P37" s="47" t="s">
        <v>23</v>
      </c>
      <c r="Q37" s="27">
        <f>Q39-Q38</f>
        <v>14</v>
      </c>
      <c r="R37" s="44">
        <f t="shared" si="4"/>
        <v>0.875</v>
      </c>
    </row>
    <row r="38" spans="1:18" x14ac:dyDescent="0.25">
      <c r="P38" s="48" t="s">
        <v>24</v>
      </c>
      <c r="Q38" s="28">
        <f>Q32</f>
        <v>2</v>
      </c>
      <c r="R38" s="45">
        <f t="shared" si="4"/>
        <v>0.125</v>
      </c>
    </row>
    <row r="39" spans="1:18" ht="15.75" thickBot="1" x14ac:dyDescent="0.3">
      <c r="P39" s="49" t="s">
        <v>22</v>
      </c>
      <c r="Q39" s="29">
        <f>SUM(Q32:Q36)</f>
        <v>16</v>
      </c>
      <c r="R39" s="46">
        <f t="shared" si="4"/>
        <v>1</v>
      </c>
    </row>
  </sheetData>
  <sortState ref="A2:R17">
    <sortCondition descending="1" ref="Q2:Q17"/>
  </sortState>
  <mergeCells count="2">
    <mergeCell ref="N30:P30"/>
    <mergeCell ref="Q30:R30"/>
  </mergeCells>
  <conditionalFormatting sqref="E2:P24">
    <cfRule type="cellIs" dxfId="7" priority="5" stopIfTrue="1" operator="greaterThan">
      <formula>1</formula>
    </cfRule>
    <cfRule type="containsBlanks" dxfId="6" priority="6" stopIfTrue="1">
      <formula>LEN(TRIM(E2))=0</formula>
    </cfRule>
    <cfRule type="cellIs" dxfId="5" priority="7" operator="greaterThanOrEqual">
      <formula>0.66</formula>
    </cfRule>
    <cfRule type="cellIs" dxfId="4" priority="8" operator="lessThan">
      <formula>0.33</formula>
    </cfRule>
  </conditionalFormatting>
  <conditionalFormatting sqref="E17:P17">
    <cfRule type="cellIs" dxfId="3" priority="1" stopIfTrue="1" operator="greaterThan">
      <formula>1</formula>
    </cfRule>
    <cfRule type="containsBlanks" dxfId="2" priority="2" stopIfTrue="1">
      <formula>LEN(TRIM(E17))=0</formula>
    </cfRule>
    <cfRule type="cellIs" dxfId="1" priority="3" operator="greaterThanOrEqual">
      <formula>0.66</formula>
    </cfRule>
    <cfRule type="cellIs" dxfId="0" priority="4" operator="lessThan">
      <formula>0.33</formula>
    </cfRule>
  </conditionalFormatting>
  <pageMargins left="0.7" right="0.7" top="0.75" bottom="0.75" header="0.3" footer="0.3"/>
  <pageSetup paperSize="8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Blazo</dc:creator>
  <cp:lastModifiedBy>Blazo</cp:lastModifiedBy>
  <cp:lastPrinted>2014-03-22T16:35:15Z</cp:lastPrinted>
  <dcterms:created xsi:type="dcterms:W3CDTF">2014-03-22T15:24:00Z</dcterms:created>
  <dcterms:modified xsi:type="dcterms:W3CDTF">2017-03-12T13:59:28Z</dcterms:modified>
</cp:coreProperties>
</file>